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n Paxson\Documents\"/>
    </mc:Choice>
  </mc:AlternateContent>
  <xr:revisionPtr revIDLastSave="0" documentId="8_{95710B27-B5C9-42DA-920C-9F47F634376A}" xr6:coauthVersionLast="31" xr6:coauthVersionMax="31" xr10:uidLastSave="{00000000-0000-0000-0000-000000000000}"/>
  <bookViews>
    <workbookView xWindow="0" yWindow="0" windowWidth="19200" windowHeight="6450" xr2:uid="{5E82DCC3-9B27-436A-A77C-7C56D6BD4568}"/>
  </bookViews>
  <sheets>
    <sheet name="Comparison" sheetId="1" r:id="rId1"/>
    <sheet name="Portfol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1" i="1"/>
  <c r="G13" i="1" s="1"/>
  <c r="F11" i="1"/>
  <c r="F25" i="1" s="1"/>
  <c r="E11" i="1"/>
  <c r="E13" i="1" s="1"/>
  <c r="E23" i="1" s="1"/>
  <c r="D11" i="1"/>
  <c r="D25" i="1" s="1"/>
  <c r="C11" i="1"/>
  <c r="C25" i="1" s="1"/>
  <c r="B11" i="1"/>
  <c r="B13" i="1" s="1"/>
  <c r="B23" i="1" s="1"/>
  <c r="E25" i="1" l="1"/>
  <c r="D13" i="1"/>
  <c r="D23" i="1" s="1"/>
  <c r="G25" i="1"/>
  <c r="B25" i="1"/>
  <c r="C13" i="1"/>
  <c r="C23" i="1" s="1"/>
  <c r="F13" i="1"/>
  <c r="F23" i="1" s="1"/>
  <c r="H4" i="2"/>
  <c r="I4" i="2" s="1"/>
  <c r="B3" i="2"/>
  <c r="C3" i="2"/>
  <c r="D3" i="2"/>
  <c r="E3" i="2"/>
  <c r="F3" i="2"/>
  <c r="G3" i="2"/>
  <c r="H11" i="1"/>
  <c r="H13" i="1" s="1"/>
  <c r="H28" i="1"/>
  <c r="H27" i="1"/>
  <c r="H26" i="1"/>
  <c r="H25" i="1"/>
  <c r="H22" i="1"/>
  <c r="H24" i="1" s="1"/>
  <c r="H23" i="1" l="1"/>
</calcChain>
</file>

<file path=xl/sharedStrings.xml><?xml version="1.0" encoding="utf-8"?>
<sst xmlns="http://schemas.openxmlformats.org/spreadsheetml/2006/main" count="83" uniqueCount="73">
  <si>
    <t>AR</t>
  </si>
  <si>
    <t>CNX</t>
  </si>
  <si>
    <t>COG</t>
  </si>
  <si>
    <t>RRC</t>
  </si>
  <si>
    <t>SWN</t>
  </si>
  <si>
    <t>NET CA</t>
  </si>
  <si>
    <t>PUD PV10</t>
  </si>
  <si>
    <t>UNPROVEN</t>
  </si>
  <si>
    <t>OA</t>
  </si>
  <si>
    <t>LTD</t>
  </si>
  <si>
    <t>NA</t>
  </si>
  <si>
    <t># SHS</t>
  </si>
  <si>
    <t>PDR PV5</t>
  </si>
  <si>
    <t>PUD ROV</t>
  </si>
  <si>
    <t>REAL NAV</t>
  </si>
  <si>
    <t>MP</t>
  </si>
  <si>
    <t>MP/RNAV</t>
  </si>
  <si>
    <t>LTD/NA</t>
  </si>
  <si>
    <t>RESERVES</t>
  </si>
  <si>
    <t>PROD/RESERVES</t>
  </si>
  <si>
    <t>2018 PRODUCTION</t>
  </si>
  <si>
    <t>GAS PRICE</t>
  </si>
  <si>
    <t>HEDGE</t>
  </si>
  <si>
    <t>HEDGE/2018 PROD</t>
  </si>
  <si>
    <t>HEDGE/RESERVES</t>
  </si>
  <si>
    <t>TEMPLATE INPUT</t>
  </si>
  <si>
    <t>(H20-H4+H21-H5+H11)/H12</t>
  </si>
  <si>
    <t>H14/H13</t>
  </si>
  <si>
    <t>H14/H22</t>
  </si>
  <si>
    <t>-H9/H11</t>
  </si>
  <si>
    <t>H17/H16</t>
  </si>
  <si>
    <t>H18/H17</t>
  </si>
  <si>
    <t>H18/H16</t>
  </si>
  <si>
    <t>SUM(H3:H10)</t>
  </si>
  <si>
    <t>H11/H12</t>
  </si>
  <si>
    <t xml:space="preserve"> </t>
  </si>
  <si>
    <t>Portfolio Choice</t>
  </si>
  <si>
    <t>CASH</t>
  </si>
  <si>
    <t>Long/Short ?</t>
  </si>
  <si>
    <t>SHORT</t>
  </si>
  <si>
    <t>LONG</t>
  </si>
  <si>
    <t>INSTRUCTIONS</t>
  </si>
  <si>
    <t xml:space="preserve">HAVING LISTENED CAREFULLY TO EACH GROUP PRESENTATION, CHOOSE $00,000 TO </t>
  </si>
  <si>
    <t>INVEST/SHORT ANY OF THESE STOCKS, WITH THE REMAINDER GOING TO CASH.</t>
  </si>
  <si>
    <t>H4=I2-SUM(B4:G4)</t>
  </si>
  <si>
    <t>YOUR PERFORMANCE WILL BE MEASURED FROM 20 APRIL TO THE EXAM DATE.</t>
  </si>
  <si>
    <t>EQT</t>
  </si>
  <si>
    <t>On 19 April</t>
  </si>
  <si>
    <t>YOU HAVE $100,000 TO INVEST IN THESE SIX FRACKERS AND CASH On 20 APRIL 2018.</t>
  </si>
  <si>
    <t>COMPARISONS OF US GAS FRACKERS 12/2017</t>
  </si>
  <si>
    <t>NAV PV10</t>
  </si>
  <si>
    <t>GATHER+OA-DDA</t>
  </si>
  <si>
    <t>MP/NAV PV10</t>
  </si>
  <si>
    <t>MID MARKET</t>
  </si>
  <si>
    <t>QUOTED MID MP -BOOK</t>
  </si>
  <si>
    <t>OL + MI</t>
  </si>
  <si>
    <t>PD PV10</t>
  </si>
  <si>
    <t>Only EQT does not disclose separately the PV10 pretax for PD &amp; PUD.</t>
  </si>
  <si>
    <t>9.2 PD, and 2.3 +5.6K for PUD.</t>
  </si>
  <si>
    <t>For EQT Gathering ++ are net book value page 78, OL + MI from page 75.</t>
  </si>
  <si>
    <t>Perhaps more accurate estimate would be to eliminate Gather +++ and MI</t>
  </si>
  <si>
    <t>from accounts and add in instead the apparent MC of the three midstream</t>
  </si>
  <si>
    <t>a clear separation of these activities leading to a realistic value methodology.</t>
  </si>
  <si>
    <t>quoted MLP times the EQT % interest. Perhaps EQT will announce in April</t>
  </si>
  <si>
    <t>??</t>
  </si>
  <si>
    <t>Estimate is pretax PV10 estimated as 11.5, split on basis of reserve estimate</t>
  </si>
  <si>
    <t>A SHORT  SECURITY POSITION REQUIRES 100% MARGIN. SHORT CASH LIMITED TO $50,000.</t>
  </si>
  <si>
    <t>NAME [                                             ]  Portfolio of US GAS FRACKERS 19 April 2018</t>
  </si>
  <si>
    <t>BASIS OF YOUR INVESTMENT DECISION</t>
  </si>
  <si>
    <t>CNX and AR also control quoted mid-stream companies.  It will be</t>
  </si>
  <si>
    <t>interesting to see how you deal with these. C19 shows the difference</t>
  </si>
  <si>
    <t>between the apparent net book value of CNX mid-stream and</t>
  </si>
  <si>
    <t>the apparent market value of units CNX holds in its quoted mid-stream MLP.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</si>
</sst>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%"/>
    <numFmt numFmtId="165" formatCode="&quot;$&quot;#,##0.0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0" borderId="0" xfId="0" quotePrefix="1" applyNumberFormat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64" fontId="0" fillId="0" borderId="1" xfId="0" quotePrefix="1" applyNumberFormat="1" applyBorder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5" fontId="0" fillId="0" borderId="1" xfId="0" applyNumberFormat="1" applyBorder="1"/>
    <xf numFmtId="6" fontId="0" fillId="0" borderId="0" xfId="0" applyNumberFormat="1"/>
    <xf numFmtId="2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5D9A4-B1F5-41E2-92F7-6F80EC3C48AF}">
  <dimension ref="A1:I42"/>
  <sheetViews>
    <sheetView tabSelected="1" topLeftCell="A24" workbookViewId="0">
      <selection activeCell="A42" sqref="A42"/>
    </sheetView>
  </sheetViews>
  <sheetFormatPr defaultRowHeight="14.5" x14ac:dyDescent="0.35"/>
  <cols>
    <col min="1" max="1" width="16.6328125" bestFit="1" customWidth="1"/>
    <col min="9" max="9" width="24.08984375" bestFit="1" customWidth="1"/>
  </cols>
  <sheetData>
    <row r="1" spans="1:9" x14ac:dyDescent="0.35">
      <c r="A1" s="9" t="s">
        <v>49</v>
      </c>
      <c r="B1" s="8"/>
      <c r="C1" s="8"/>
      <c r="D1" s="8"/>
      <c r="E1" s="8"/>
      <c r="F1" s="8"/>
      <c r="G1" s="8"/>
      <c r="H1" s="8"/>
    </row>
    <row r="2" spans="1:9" x14ac:dyDescent="0.35">
      <c r="B2" t="s">
        <v>0</v>
      </c>
      <c r="C2" t="s">
        <v>1</v>
      </c>
      <c r="D2" t="s">
        <v>2</v>
      </c>
      <c r="E2" t="s">
        <v>46</v>
      </c>
      <c r="F2" t="s">
        <v>3</v>
      </c>
      <c r="G2" t="s">
        <v>4</v>
      </c>
      <c r="H2" t="s">
        <v>25</v>
      </c>
    </row>
    <row r="3" spans="1:9" x14ac:dyDescent="0.35">
      <c r="A3" t="s">
        <v>5</v>
      </c>
      <c r="B3" s="4">
        <v>71</v>
      </c>
      <c r="C3" s="4">
        <v>411</v>
      </c>
      <c r="D3" s="4">
        <v>134</v>
      </c>
      <c r="E3" s="4">
        <v>-69</v>
      </c>
      <c r="F3" s="4">
        <v>-326</v>
      </c>
      <c r="G3" s="4">
        <v>729</v>
      </c>
      <c r="H3" s="4">
        <v>100</v>
      </c>
    </row>
    <row r="4" spans="1:9" x14ac:dyDescent="0.35">
      <c r="A4" t="s">
        <v>56</v>
      </c>
      <c r="B4" s="4">
        <v>6240</v>
      </c>
      <c r="C4" s="4">
        <v>2974</v>
      </c>
      <c r="D4" s="4">
        <v>4121</v>
      </c>
      <c r="E4" s="4">
        <v>9200</v>
      </c>
      <c r="F4" s="4">
        <v>5576</v>
      </c>
      <c r="G4" s="4">
        <v>4910</v>
      </c>
      <c r="H4" s="4">
        <v>100</v>
      </c>
    </row>
    <row r="5" spans="1:9" x14ac:dyDescent="0.35">
      <c r="A5" t="s">
        <v>6</v>
      </c>
      <c r="B5" s="4">
        <v>3934</v>
      </c>
      <c r="C5" s="4">
        <v>1196</v>
      </c>
      <c r="D5" s="4">
        <v>1844</v>
      </c>
      <c r="E5" s="4">
        <v>2300</v>
      </c>
      <c r="F5" s="4">
        <v>2589</v>
      </c>
      <c r="G5" s="4">
        <v>915</v>
      </c>
      <c r="H5" s="4">
        <v>100</v>
      </c>
    </row>
    <row r="6" spans="1:9" x14ac:dyDescent="0.35">
      <c r="A6" t="s">
        <v>7</v>
      </c>
      <c r="B6" s="4">
        <v>2267</v>
      </c>
      <c r="C6" s="4">
        <v>933</v>
      </c>
      <c r="D6" s="4">
        <v>190</v>
      </c>
      <c r="E6" s="4">
        <v>5016</v>
      </c>
      <c r="F6" s="4">
        <v>2644</v>
      </c>
      <c r="G6" s="4">
        <v>1817</v>
      </c>
      <c r="H6" s="4">
        <v>50</v>
      </c>
    </row>
    <row r="7" spans="1:9" x14ac:dyDescent="0.35">
      <c r="A7" t="s">
        <v>51</v>
      </c>
      <c r="B7" s="4">
        <v>2656</v>
      </c>
      <c r="C7" s="4">
        <v>946</v>
      </c>
      <c r="D7" s="4">
        <v>0</v>
      </c>
      <c r="E7" s="4">
        <v>6068</v>
      </c>
      <c r="F7" s="4">
        <v>0</v>
      </c>
      <c r="G7" s="4">
        <v>1169</v>
      </c>
      <c r="H7" s="4">
        <v>50</v>
      </c>
    </row>
    <row r="8" spans="1:9" x14ac:dyDescent="0.35">
      <c r="A8" t="s">
        <v>8</v>
      </c>
      <c r="B8" s="4">
        <v>1192</v>
      </c>
      <c r="C8" s="4">
        <v>290</v>
      </c>
      <c r="D8" s="4">
        <v>890</v>
      </c>
      <c r="E8" s="4">
        <v>740</v>
      </c>
      <c r="F8" s="4">
        <v>15</v>
      </c>
      <c r="G8" s="4">
        <v>240</v>
      </c>
      <c r="H8" s="4">
        <v>0</v>
      </c>
    </row>
    <row r="9" spans="1:9" x14ac:dyDescent="0.35">
      <c r="A9" t="s">
        <v>9</v>
      </c>
      <c r="B9" s="4">
        <v>-4800</v>
      </c>
      <c r="C9" s="4">
        <v>-2207</v>
      </c>
      <c r="D9" s="4">
        <v>-1217</v>
      </c>
      <c r="E9" s="4">
        <v>-7324</v>
      </c>
      <c r="F9" s="4">
        <v>-4060</v>
      </c>
      <c r="G9" s="4">
        <v>-4391</v>
      </c>
      <c r="H9" s="4">
        <v>-300</v>
      </c>
    </row>
    <row r="10" spans="1:9" x14ac:dyDescent="0.35">
      <c r="A10" t="s">
        <v>55</v>
      </c>
      <c r="B10" s="4">
        <v>-771</v>
      </c>
      <c r="C10" s="4">
        <v>-339</v>
      </c>
      <c r="D10" s="4">
        <v>-130</v>
      </c>
      <c r="E10" s="4">
        <v>-5878</v>
      </c>
      <c r="F10" s="4">
        <v>-446</v>
      </c>
      <c r="G10" s="4">
        <v>-371</v>
      </c>
      <c r="H10" s="4">
        <v>0</v>
      </c>
    </row>
    <row r="11" spans="1:9" x14ac:dyDescent="0.35">
      <c r="A11" t="s">
        <v>10</v>
      </c>
      <c r="B11" s="4">
        <f t="shared" ref="B11:G11" si="0">SUM(B3:B10)</f>
        <v>10789</v>
      </c>
      <c r="C11" s="4">
        <f t="shared" si="0"/>
        <v>4204</v>
      </c>
      <c r="D11" s="4">
        <f t="shared" si="0"/>
        <v>5832</v>
      </c>
      <c r="E11" s="4">
        <f t="shared" si="0"/>
        <v>10053</v>
      </c>
      <c r="F11" s="4">
        <f t="shared" si="0"/>
        <v>5992</v>
      </c>
      <c r="G11" s="4">
        <f t="shared" si="0"/>
        <v>5018</v>
      </c>
      <c r="H11" s="4">
        <f>SUM(H3:H10)</f>
        <v>100</v>
      </c>
      <c r="I11" t="s">
        <v>33</v>
      </c>
    </row>
    <row r="12" spans="1:9" x14ac:dyDescent="0.35">
      <c r="A12" t="s">
        <v>11</v>
      </c>
      <c r="B12" s="4">
        <v>317</v>
      </c>
      <c r="C12" s="4">
        <v>224</v>
      </c>
      <c r="D12" s="4">
        <v>461</v>
      </c>
      <c r="E12" s="4">
        <v>268</v>
      </c>
      <c r="F12" s="4">
        <v>233</v>
      </c>
      <c r="G12" s="4">
        <v>580</v>
      </c>
      <c r="H12" s="4">
        <v>100</v>
      </c>
    </row>
    <row r="13" spans="1:9" x14ac:dyDescent="0.35">
      <c r="A13" t="s">
        <v>50</v>
      </c>
      <c r="B13" s="12">
        <f t="shared" ref="B13:G13" si="1">B11/B12</f>
        <v>34.034700315457414</v>
      </c>
      <c r="C13" s="12">
        <f t="shared" si="1"/>
        <v>18.767857142857142</v>
      </c>
      <c r="D13" s="12">
        <f t="shared" si="1"/>
        <v>12.650759219088938</v>
      </c>
      <c r="E13" s="5">
        <f t="shared" si="1"/>
        <v>37.511194029850749</v>
      </c>
      <c r="F13" s="5">
        <f t="shared" si="1"/>
        <v>25.716738197424892</v>
      </c>
      <c r="G13" s="12">
        <f t="shared" si="1"/>
        <v>8.6517241379310352</v>
      </c>
      <c r="H13" s="5">
        <f>H11/H12</f>
        <v>1</v>
      </c>
      <c r="I13" s="1" t="s">
        <v>34</v>
      </c>
    </row>
    <row r="14" spans="1:9" x14ac:dyDescent="0.35">
      <c r="A14" t="s">
        <v>15</v>
      </c>
      <c r="B14" s="10">
        <v>20</v>
      </c>
      <c r="C14" s="10">
        <v>17.5</v>
      </c>
      <c r="D14" s="10">
        <v>25</v>
      </c>
      <c r="E14" s="10">
        <v>55</v>
      </c>
      <c r="F14" s="10">
        <v>15</v>
      </c>
      <c r="G14" s="10">
        <v>4.5</v>
      </c>
      <c r="H14" s="10">
        <v>1.5</v>
      </c>
      <c r="I14" t="s">
        <v>47</v>
      </c>
    </row>
    <row r="15" spans="1:9" x14ac:dyDescent="0.35">
      <c r="A15" t="s">
        <v>21</v>
      </c>
      <c r="B15" s="4"/>
      <c r="C15" s="4"/>
      <c r="D15" s="4"/>
      <c r="E15" s="4"/>
      <c r="F15" s="4"/>
      <c r="G15" s="4"/>
      <c r="H15" s="4"/>
    </row>
    <row r="16" spans="1:9" x14ac:dyDescent="0.35">
      <c r="A16" t="s">
        <v>18</v>
      </c>
      <c r="B16" s="4"/>
      <c r="C16" s="4"/>
      <c r="D16" s="4"/>
      <c r="E16" s="4"/>
      <c r="F16" s="4"/>
      <c r="G16" s="4"/>
      <c r="H16" s="4">
        <v>2000</v>
      </c>
    </row>
    <row r="17" spans="1:9" x14ac:dyDescent="0.35">
      <c r="A17" t="s">
        <v>20</v>
      </c>
      <c r="B17" s="4"/>
      <c r="C17" s="4"/>
      <c r="D17" s="4"/>
      <c r="E17" s="4"/>
      <c r="F17" s="4"/>
      <c r="G17" s="4"/>
      <c r="H17" s="4">
        <v>200</v>
      </c>
    </row>
    <row r="18" spans="1:9" x14ac:dyDescent="0.35">
      <c r="A18" t="s">
        <v>22</v>
      </c>
      <c r="B18" s="4"/>
      <c r="C18" s="4"/>
      <c r="D18" s="4"/>
      <c r="E18" s="4"/>
      <c r="F18" s="4"/>
      <c r="G18" s="4"/>
      <c r="H18" s="4">
        <v>150</v>
      </c>
    </row>
    <row r="19" spans="1:9" x14ac:dyDescent="0.35">
      <c r="A19" t="s">
        <v>53</v>
      </c>
      <c r="B19" s="4" t="s">
        <v>64</v>
      </c>
      <c r="C19" s="4">
        <v>158</v>
      </c>
      <c r="D19" s="4">
        <v>0</v>
      </c>
      <c r="E19" s="4" t="s">
        <v>64</v>
      </c>
      <c r="F19" s="4">
        <v>0</v>
      </c>
      <c r="G19" s="4">
        <v>0</v>
      </c>
      <c r="H19" s="4">
        <v>0</v>
      </c>
      <c r="I19" t="s">
        <v>54</v>
      </c>
    </row>
    <row r="20" spans="1:9" x14ac:dyDescent="0.35">
      <c r="A20" t="s">
        <v>12</v>
      </c>
      <c r="B20" s="4"/>
      <c r="C20" s="4"/>
      <c r="D20" s="4"/>
      <c r="E20" s="4"/>
      <c r="F20" s="4"/>
      <c r="G20" s="4"/>
      <c r="H20" s="4">
        <v>150</v>
      </c>
    </row>
    <row r="21" spans="1:9" x14ac:dyDescent="0.35">
      <c r="A21" t="s">
        <v>13</v>
      </c>
      <c r="B21" s="4"/>
      <c r="C21" s="4"/>
      <c r="D21" s="4"/>
      <c r="E21" s="4"/>
      <c r="F21" s="4"/>
      <c r="G21" s="4"/>
      <c r="H21" s="4">
        <v>150</v>
      </c>
    </row>
    <row r="22" spans="1:9" x14ac:dyDescent="0.35">
      <c r="A22" t="s">
        <v>14</v>
      </c>
      <c r="B22" s="4"/>
      <c r="C22" s="4"/>
      <c r="D22" s="4"/>
      <c r="E22" s="4"/>
      <c r="F22" s="4"/>
      <c r="G22" s="4"/>
      <c r="H22" s="5">
        <f>(H20-H4+H21-H5+H11)/H12</f>
        <v>2</v>
      </c>
      <c r="I22" s="1" t="s">
        <v>26</v>
      </c>
    </row>
    <row r="23" spans="1:9" x14ac:dyDescent="0.35">
      <c r="A23" t="s">
        <v>52</v>
      </c>
      <c r="B23" s="6">
        <f t="shared" ref="B23:G23" si="2">B14/B13</f>
        <v>0.58763555473167117</v>
      </c>
      <c r="C23" s="6">
        <f t="shared" si="2"/>
        <v>0.93244529019980971</v>
      </c>
      <c r="D23" s="6">
        <f t="shared" si="2"/>
        <v>1.9761659807956102</v>
      </c>
      <c r="E23" s="6">
        <f t="shared" si="2"/>
        <v>1.4662289863722271</v>
      </c>
      <c r="F23" s="6">
        <f t="shared" si="2"/>
        <v>0.58327770360480646</v>
      </c>
      <c r="G23" s="6">
        <f t="shared" si="2"/>
        <v>0.52012754085292945</v>
      </c>
      <c r="H23" s="6">
        <f>H14/H13</f>
        <v>1.5</v>
      </c>
      <c r="I23" s="2" t="s">
        <v>27</v>
      </c>
    </row>
    <row r="24" spans="1:9" x14ac:dyDescent="0.35">
      <c r="A24" t="s">
        <v>16</v>
      </c>
      <c r="B24" s="4"/>
      <c r="C24" s="4"/>
      <c r="D24" s="4"/>
      <c r="E24" s="4"/>
      <c r="F24" s="4"/>
      <c r="G24" s="4"/>
      <c r="H24" s="6">
        <f>H14/H22</f>
        <v>0.75</v>
      </c>
      <c r="I24" s="2" t="s">
        <v>28</v>
      </c>
    </row>
    <row r="25" spans="1:9" x14ac:dyDescent="0.35">
      <c r="A25" t="s">
        <v>17</v>
      </c>
      <c r="B25" s="7">
        <f t="shared" ref="B25:G25" si="3">-B9/B11</f>
        <v>0.44489758086940401</v>
      </c>
      <c r="C25" s="7">
        <f t="shared" si="3"/>
        <v>0.52497621313035203</v>
      </c>
      <c r="D25" s="7">
        <f t="shared" si="3"/>
        <v>0.20867626886145405</v>
      </c>
      <c r="E25" s="7">
        <f t="shared" si="3"/>
        <v>0.72853874465333734</v>
      </c>
      <c r="F25" s="7">
        <f t="shared" si="3"/>
        <v>0.67757009345794394</v>
      </c>
      <c r="G25" s="7">
        <f t="shared" si="3"/>
        <v>0.8750498206456756</v>
      </c>
      <c r="H25" s="7">
        <f>-H9/H11</f>
        <v>3</v>
      </c>
      <c r="I25" s="3" t="s">
        <v>29</v>
      </c>
    </row>
    <row r="26" spans="1:9" x14ac:dyDescent="0.35">
      <c r="A26" t="s">
        <v>19</v>
      </c>
      <c r="B26" s="4"/>
      <c r="C26" s="4"/>
      <c r="D26" s="4"/>
      <c r="E26" s="4"/>
      <c r="F26" s="4"/>
      <c r="G26" s="4"/>
      <c r="H26" s="6">
        <f>H17/H16</f>
        <v>0.1</v>
      </c>
      <c r="I26" s="2" t="s">
        <v>30</v>
      </c>
    </row>
    <row r="27" spans="1:9" x14ac:dyDescent="0.35">
      <c r="A27" t="s">
        <v>23</v>
      </c>
      <c r="B27" s="4"/>
      <c r="C27" s="4"/>
      <c r="D27" s="4"/>
      <c r="E27" s="4"/>
      <c r="F27" s="4"/>
      <c r="G27" s="4"/>
      <c r="H27" s="6">
        <f>H18/H17</f>
        <v>0.75</v>
      </c>
      <c r="I27" s="2" t="s">
        <v>31</v>
      </c>
    </row>
    <row r="28" spans="1:9" x14ac:dyDescent="0.35">
      <c r="A28" t="s">
        <v>24</v>
      </c>
      <c r="B28" s="4"/>
      <c r="C28" s="4"/>
      <c r="D28" s="4"/>
      <c r="E28" s="4"/>
      <c r="F28" s="4"/>
      <c r="G28" s="4"/>
      <c r="H28" s="6">
        <f>H18/H16</f>
        <v>7.4999999999999997E-2</v>
      </c>
      <c r="I28" s="2" t="s">
        <v>32</v>
      </c>
    </row>
    <row r="30" spans="1:9" x14ac:dyDescent="0.35">
      <c r="A30" t="s">
        <v>57</v>
      </c>
    </row>
    <row r="31" spans="1:9" x14ac:dyDescent="0.35">
      <c r="A31" t="s">
        <v>65</v>
      </c>
    </row>
    <row r="32" spans="1:9" x14ac:dyDescent="0.35">
      <c r="A32" t="s">
        <v>58</v>
      </c>
    </row>
    <row r="33" spans="1:1" x14ac:dyDescent="0.35">
      <c r="A33" t="s">
        <v>59</v>
      </c>
    </row>
    <row r="34" spans="1:1" x14ac:dyDescent="0.35">
      <c r="A34" t="s">
        <v>60</v>
      </c>
    </row>
    <row r="35" spans="1:1" x14ac:dyDescent="0.35">
      <c r="A35" t="s">
        <v>61</v>
      </c>
    </row>
    <row r="36" spans="1:1" x14ac:dyDescent="0.35">
      <c r="A36" t="s">
        <v>63</v>
      </c>
    </row>
    <row r="37" spans="1:1" x14ac:dyDescent="0.35">
      <c r="A37" t="s">
        <v>62</v>
      </c>
    </row>
    <row r="39" spans="1:1" x14ac:dyDescent="0.35">
      <c r="A39" t="s">
        <v>69</v>
      </c>
    </row>
    <row r="40" spans="1:1" x14ac:dyDescent="0.35">
      <c r="A40" t="s">
        <v>70</v>
      </c>
    </row>
    <row r="41" spans="1:1" x14ac:dyDescent="0.35">
      <c r="A41" t="s">
        <v>71</v>
      </c>
    </row>
    <row r="42" spans="1:1" x14ac:dyDescent="0.35">
      <c r="A42" t="s">
        <v>72</v>
      </c>
    </row>
  </sheetData>
  <printOptions horizontalCentered="1" headings="1"/>
  <pageMargins left="0.7" right="0.7" top="0.75" bottom="0.75" header="0.3" footer="0.3"/>
  <pageSetup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761D-ED79-4025-8A3E-62B8325F93C2}">
  <dimension ref="A1:I19"/>
  <sheetViews>
    <sheetView workbookViewId="0">
      <selection activeCell="A19" sqref="A1:I19"/>
    </sheetView>
  </sheetViews>
  <sheetFormatPr defaultRowHeight="14.5" x14ac:dyDescent="0.35"/>
  <cols>
    <col min="1" max="1" width="16.6328125" bestFit="1" customWidth="1"/>
    <col min="9" max="9" width="8.90625" bestFit="1" customWidth="1"/>
  </cols>
  <sheetData>
    <row r="1" spans="1:9" x14ac:dyDescent="0.35">
      <c r="A1" s="9" t="s">
        <v>67</v>
      </c>
      <c r="B1" s="8"/>
      <c r="C1" s="8"/>
      <c r="D1" s="8"/>
      <c r="E1" s="8"/>
      <c r="F1" s="8"/>
      <c r="G1" s="8"/>
    </row>
    <row r="2" spans="1:9" x14ac:dyDescent="0.35">
      <c r="B2" t="s">
        <v>0</v>
      </c>
      <c r="C2" t="s">
        <v>1</v>
      </c>
      <c r="D2" t="s">
        <v>2</v>
      </c>
      <c r="E2" t="s">
        <v>46</v>
      </c>
      <c r="F2" t="s">
        <v>3</v>
      </c>
      <c r="G2" t="s">
        <v>4</v>
      </c>
      <c r="H2" t="s">
        <v>37</v>
      </c>
      <c r="I2" s="11">
        <v>100000</v>
      </c>
    </row>
    <row r="3" spans="1:9" x14ac:dyDescent="0.35">
      <c r="A3" t="s">
        <v>15</v>
      </c>
      <c r="B3" s="10">
        <f>Comparison!B14</f>
        <v>20</v>
      </c>
      <c r="C3" s="10">
        <f>Comparison!C14</f>
        <v>17.5</v>
      </c>
      <c r="D3" s="10">
        <f>Comparison!D14</f>
        <v>25</v>
      </c>
      <c r="E3" s="10">
        <f>Comparison!E14</f>
        <v>55</v>
      </c>
      <c r="F3" s="10">
        <f>Comparison!F14</f>
        <v>15</v>
      </c>
      <c r="G3" s="10">
        <f>Comparison!G14</f>
        <v>4.5</v>
      </c>
      <c r="H3" t="s">
        <v>47</v>
      </c>
    </row>
    <row r="4" spans="1:9" x14ac:dyDescent="0.35">
      <c r="A4" t="s">
        <v>36</v>
      </c>
      <c r="B4" s="4">
        <v>20000</v>
      </c>
      <c r="C4" s="4"/>
      <c r="D4" s="4">
        <v>40000</v>
      </c>
      <c r="E4" s="4"/>
      <c r="F4" s="4">
        <v>20000</v>
      </c>
      <c r="G4" s="4"/>
      <c r="H4" s="11">
        <f>I2-SUM(B4:G4)</f>
        <v>20000</v>
      </c>
      <c r="I4" s="22">
        <f>SUM(B4:H4)</f>
        <v>100000</v>
      </c>
    </row>
    <row r="5" spans="1:9" x14ac:dyDescent="0.35">
      <c r="A5" t="s">
        <v>38</v>
      </c>
      <c r="B5" t="s">
        <v>39</v>
      </c>
      <c r="D5" t="s">
        <v>40</v>
      </c>
      <c r="F5" t="s">
        <v>40</v>
      </c>
      <c r="H5" t="s">
        <v>35</v>
      </c>
    </row>
    <row r="7" spans="1:9" x14ac:dyDescent="0.35">
      <c r="A7" t="s">
        <v>41</v>
      </c>
    </row>
    <row r="8" spans="1:9" x14ac:dyDescent="0.35">
      <c r="A8" t="s">
        <v>48</v>
      </c>
    </row>
    <row r="9" spans="1:9" x14ac:dyDescent="0.35">
      <c r="A9" t="s">
        <v>42</v>
      </c>
    </row>
    <row r="10" spans="1:9" x14ac:dyDescent="0.35">
      <c r="A10" t="s">
        <v>43</v>
      </c>
    </row>
    <row r="11" spans="1:9" x14ac:dyDescent="0.35">
      <c r="A11" t="s">
        <v>44</v>
      </c>
    </row>
    <row r="12" spans="1:9" x14ac:dyDescent="0.35">
      <c r="A12" t="s">
        <v>66</v>
      </c>
    </row>
    <row r="14" spans="1:9" x14ac:dyDescent="0.35">
      <c r="A14" t="s">
        <v>45</v>
      </c>
    </row>
    <row r="16" spans="1:9" x14ac:dyDescent="0.35">
      <c r="A16" t="s">
        <v>68</v>
      </c>
    </row>
    <row r="17" spans="1:9" x14ac:dyDescent="0.35">
      <c r="A17" s="13"/>
      <c r="B17" s="14"/>
      <c r="C17" s="14"/>
      <c r="D17" s="14"/>
      <c r="E17" s="14"/>
      <c r="F17" s="14"/>
      <c r="G17" s="14"/>
      <c r="H17" s="14"/>
      <c r="I17" s="15"/>
    </row>
    <row r="18" spans="1:9" x14ac:dyDescent="0.35">
      <c r="A18" s="16"/>
      <c r="B18" s="17"/>
      <c r="C18" s="17"/>
      <c r="D18" s="17"/>
      <c r="E18" s="17"/>
      <c r="F18" s="17"/>
      <c r="G18" s="17"/>
      <c r="H18" s="17"/>
      <c r="I18" s="18"/>
    </row>
    <row r="19" spans="1:9" x14ac:dyDescent="0.35">
      <c r="A19" s="19"/>
      <c r="B19" s="20"/>
      <c r="C19" s="20"/>
      <c r="D19" s="20"/>
      <c r="E19" s="20"/>
      <c r="F19" s="20"/>
      <c r="G19" s="20"/>
      <c r="H19" s="20"/>
      <c r="I19" s="21"/>
    </row>
  </sheetData>
  <printOptions horizontalCentered="1" heading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</vt:lpstr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Paxson</dc:creator>
  <cp:lastModifiedBy>Dean Paxson</cp:lastModifiedBy>
  <cp:lastPrinted>2018-04-02T14:28:01Z</cp:lastPrinted>
  <dcterms:created xsi:type="dcterms:W3CDTF">2018-03-10T10:36:26Z</dcterms:created>
  <dcterms:modified xsi:type="dcterms:W3CDTF">2018-04-02T14:40:47Z</dcterms:modified>
</cp:coreProperties>
</file>